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กลุ่มที่ดินและผลประโยชน์\ประกาศอัตราค่าเช่าที่ดินเกษตรกรรม ประเภทที่ดินรัฐ\แจ้งเวียนอัตรากับแนวทางปฏิบัติค่าเช่าที่ดินรัฐ\หนังสือเวียน การค่าเช่าที่ดินเพื่อเกษตรกรรม 10-7-65\"/>
    </mc:Choice>
  </mc:AlternateContent>
  <xr:revisionPtr revIDLastSave="0" documentId="13_ncr:1_{F391A8ED-6553-4440-97F7-76BBDA8795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ณีตัวอย่างการคำนวณ" sheetId="20" r:id="rId1"/>
  </sheets>
  <definedNames>
    <definedName name="_xlnm.Print_Area" localSheetId="0">กรณีตัวอย่างการคำนวณ!$A$1:$R$38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20" l="1"/>
  <c r="M17" i="20" l="1"/>
  <c r="M16" i="20"/>
  <c r="P16" i="20" s="1"/>
  <c r="N16" i="20"/>
  <c r="H16" i="20"/>
  <c r="I16" i="20" s="1"/>
  <c r="O13" i="20"/>
  <c r="O12" i="20"/>
  <c r="O9" i="20"/>
  <c r="M12" i="20"/>
  <c r="M9" i="20"/>
  <c r="M13" i="20"/>
  <c r="H13" i="20"/>
  <c r="I13" i="20" s="1"/>
  <c r="H12" i="20"/>
  <c r="I12" i="20" s="1"/>
  <c r="H9" i="20"/>
  <c r="I9" i="20" s="1"/>
  <c r="H7" i="20"/>
  <c r="I7" i="20" s="1"/>
  <c r="Q7" i="20" s="1"/>
  <c r="R7" i="20" s="1"/>
  <c r="P12" i="20" l="1"/>
  <c r="Q12" i="20" s="1"/>
  <c r="R12" i="20" s="1"/>
  <c r="P17" i="20"/>
  <c r="Q17" i="20" s="1"/>
  <c r="R17" i="20" s="1"/>
  <c r="P13" i="20"/>
  <c r="Q13" i="20" s="1"/>
  <c r="R13" i="20" s="1"/>
  <c r="Q16" i="20"/>
  <c r="P9" i="20"/>
  <c r="Q9" i="20" s="1"/>
  <c r="R16" i="20" l="1"/>
  <c r="R9" i="20"/>
</calcChain>
</file>

<file path=xl/sharedStrings.xml><?xml version="1.0" encoding="utf-8"?>
<sst xmlns="http://schemas.openxmlformats.org/spreadsheetml/2006/main" count="62" uniqueCount="46">
  <si>
    <t>ลำดับ
ที่</t>
  </si>
  <si>
    <t>(1)</t>
  </si>
  <si>
    <t>(2)</t>
  </si>
  <si>
    <t>(3)</t>
  </si>
  <si>
    <t>(5)</t>
  </si>
  <si>
    <t>ไร่</t>
  </si>
  <si>
    <t>งาน</t>
  </si>
  <si>
    <t>ตารางวา</t>
  </si>
  <si>
    <t>เนื้อที่ทั้งแปลง</t>
  </si>
  <si>
    <t>เนื้อที่ (ไร่)</t>
  </si>
  <si>
    <t>(อัตรา 100 บาท/ไร่/ปี)</t>
  </si>
  <si>
    <t>ส่วนเกิน 15 ไร่</t>
  </si>
  <si>
    <t>ส่วนไม่เกิน 15 ไร่</t>
  </si>
  <si>
    <t>หมายเหตุ:</t>
  </si>
  <si>
    <t>(บาท/ไร่)</t>
  </si>
  <si>
    <t>ที่ดินของพื้นที่ต่อ 1 ไร่</t>
  </si>
  <si>
    <t xml:space="preserve"> (อัตราร้อยละ 0.1 ของราคาประเมินฯ</t>
  </si>
  <si>
    <t xml:space="preserve"> จำนวนเนื้อที่ไม่เกิน 15 ไร่ </t>
  </si>
  <si>
    <t xml:space="preserve"> จำนวนเนื้อที่ส่วนเกิน 15 ไร่ </t>
  </si>
  <si>
    <t xml:space="preserve"> ราคาประเมินทุนทรัพย์</t>
  </si>
  <si>
    <t>2. การใช้บัญชีและการคำนวณราคาประเมินทุนทรัพย์ที่ดินของกรมธนารักษ์ ให้ปฏิบัติตามหนังสือ ที่ กษ 1207/ว 2338 ลงวันที่ 13 พฤษภาคม 2564</t>
  </si>
  <si>
    <t>(บาท/ปี)</t>
  </si>
  <si>
    <t xml:space="preserve">(4) = (3)*100 </t>
  </si>
  <si>
    <t xml:space="preserve"> (6) </t>
  </si>
  <si>
    <t xml:space="preserve"> ขั้นต่ำ 100 บาท &lt;-&gt; สูงสุด 600 บาท)</t>
  </si>
  <si>
    <t>(8) = (5)*(7)</t>
  </si>
  <si>
    <t>(9) = (4)+(8)</t>
  </si>
  <si>
    <t>ส่วนไม่เกิน 15 ไร่  (บาท/ปี)</t>
  </si>
  <si>
    <t xml:space="preserve"> (บาทต่อปี)</t>
  </si>
  <si>
    <t xml:space="preserve">(10) </t>
  </si>
  <si>
    <t>ทั้งแปลงก่อนปัดเศษ</t>
  </si>
  <si>
    <t>ทั้งแปลงหลังปัดเศษ</t>
  </si>
  <si>
    <t>-</t>
  </si>
  <si>
    <t>แปลงที่ 1</t>
  </si>
  <si>
    <t>แปลงที่ 2</t>
  </si>
  <si>
    <t>ผลรวม</t>
  </si>
  <si>
    <t>4 (กรณีที่ 1)</t>
  </si>
  <si>
    <t>1. อัตราคาเช่าที่ดินและค่าตอบแทน ประเภทที่ดินของรัฐ คำนวณตามอัตราประกาศ ส.ป.ก. เรื่อง อัตราค่าเช่าที่ดินเพื่อเกษตรกรรม ประเภทที่ดินของรัฐ  กำหนดไว้ 1) ที่ดินที่เช่ามีเนื้อที่    ไม่เกิน 15 ไร่ ให้คิดค่าเช่าในอัตราไร่ละ 100 บาทต่อปี  2) ที่ดินที่ที่เช่ามีเนื้อที่เกินกว่า 15 ไร่ นอกจากการคิดตาม 1) แล้ว</t>
  </si>
  <si>
    <t xml:space="preserve">    ให้คิดค่าเช่าสำหรับที่ดินส่วนเกินในอัตราร้อยละ 0.1 ของราคาประเมินทุนทรัพย์ที่ดิน ของกรมธนารักษ์ในปีที่จัดทำสัญญา โดยให้คิดค่าเช่าขั้นต่ำไร่ละ 100 บาทต่อปี และค่าเช่าขั้นสูงไม่เกินไร่ละ 600 บาทต่อปี 3) กรณีการคำนวณค่าเช่ามีเศษเงิน เศษของบาทให้ปัดขึ้นเป็นหนึ่งบาท</t>
  </si>
  <si>
    <t>แปลงเกษตร</t>
  </si>
  <si>
    <t>แปลงที่อยู่ฯ</t>
  </si>
  <si>
    <t>ผลการคำนวณค่าเช่า/ค่าตอบแทน ต่อไร่</t>
  </si>
  <si>
    <t>ผลการคำนวณ</t>
  </si>
  <si>
    <t>(7) = นำ (6) มาคำนวณตามอัตราประกาศ</t>
  </si>
  <si>
    <t xml:space="preserve"> ผลการคำนวณ</t>
  </si>
  <si>
    <t xml:space="preserve">                        ตัวอย่าง กรณีศึกษาการคำนวณค่าเช่าที่ดินและค่าตอบแทน ประเภทที่ดินของรัฐ ตามอัตราประกาศ ส.ป.ก.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</si>
</sst>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[$-187041E]d\ mmmm\ yyyy;@"/>
    <numFmt numFmtId="166" formatCode="#,##0.0000"/>
    <numFmt numFmtId="167" formatCode="0.0000"/>
    <numFmt numFmtId="168" formatCode="0.000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</font>
    <font>
      <b/>
      <sz val="36"/>
      <color theme="1"/>
      <name val="TH SarabunPSK"/>
      <family val="2"/>
    </font>
    <font>
      <b/>
      <sz val="36"/>
      <color theme="1"/>
      <name val="Calibri"/>
      <family val="2"/>
      <scheme val="minor"/>
    </font>
    <font>
      <u val="double"/>
      <sz val="16"/>
      <color rgb="FFFF0000"/>
      <name val="TH SarabunPSK"/>
      <family val="2"/>
    </font>
    <font>
      <sz val="18"/>
      <color theme="1"/>
      <name val="TH SarabunPSK"/>
      <family val="2"/>
    </font>
    <font>
      <sz val="16"/>
      <color theme="1"/>
      <name val="Calibri"/>
      <family val="2"/>
      <scheme val="minor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 val="double"/>
      <sz val="16"/>
      <color theme="1"/>
      <name val="TH SarabunPSK"/>
      <family val="2"/>
    </font>
    <font>
      <b/>
      <sz val="20"/>
      <color theme="1"/>
      <name val="Calibri"/>
      <family val="2"/>
      <scheme val="minor"/>
    </font>
    <font>
      <u val="double"/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9" fillId="0" borderId="0" xfId="3" applyFont="1"/>
    <xf numFmtId="0" fontId="6" fillId="0" borderId="0" xfId="0" applyFont="1"/>
    <xf numFmtId="0" fontId="11" fillId="0" borderId="0" xfId="0" applyFont="1"/>
    <xf numFmtId="0" fontId="5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0" fillId="0" borderId="0" xfId="0" applyNumberFormat="1" applyFont="1"/>
    <xf numFmtId="4" fontId="10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4" fontId="6" fillId="0" borderId="0" xfId="0" applyNumberFormat="1" applyFont="1"/>
    <xf numFmtId="49" fontId="6" fillId="0" borderId="2" xfId="3" applyNumberFormat="1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6" fillId="0" borderId="19" xfId="3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165" fontId="5" fillId="0" borderId="17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left" vertical="center"/>
    </xf>
    <xf numFmtId="4" fontId="6" fillId="0" borderId="8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" fontId="5" fillId="0" borderId="19" xfId="3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4" fontId="6" fillId="0" borderId="21" xfId="3" quotePrefix="1" applyNumberFormat="1" applyFont="1" applyBorder="1" applyAlignment="1">
      <alignment horizontal="center" vertical="center"/>
    </xf>
    <xf numFmtId="4" fontId="15" fillId="0" borderId="33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left"/>
    </xf>
    <xf numFmtId="4" fontId="6" fillId="0" borderId="24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10" fillId="0" borderId="0" xfId="0" applyNumberFormat="1" applyFont="1"/>
    <xf numFmtId="3" fontId="10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3" fontId="6" fillId="0" borderId="0" xfId="0" applyNumberFormat="1" applyFont="1"/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 vertical="center"/>
    </xf>
    <xf numFmtId="4" fontId="14" fillId="0" borderId="24" xfId="0" applyNumberFormat="1" applyFont="1" applyBorder="1" applyAlignment="1">
      <alignment horizontal="center" vertical="center" wrapText="1"/>
    </xf>
    <xf numFmtId="4" fontId="13" fillId="0" borderId="19" xfId="3" applyNumberFormat="1" applyFont="1" applyBorder="1" applyAlignment="1">
      <alignment horizontal="center" vertical="center"/>
    </xf>
    <xf numFmtId="0" fontId="16" fillId="0" borderId="0" xfId="3" applyFont="1"/>
    <xf numFmtId="4" fontId="6" fillId="0" borderId="21" xfId="3" applyNumberFormat="1" applyFont="1" applyBorder="1" applyAlignment="1">
      <alignment horizontal="center" vertical="center"/>
    </xf>
    <xf numFmtId="49" fontId="6" fillId="0" borderId="9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15" fillId="0" borderId="9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15" fillId="0" borderId="37" xfId="0" applyNumberFormat="1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 wrapText="1"/>
    </xf>
    <xf numFmtId="166" fontId="5" fillId="0" borderId="35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167" fontId="5" fillId="0" borderId="11" xfId="0" applyNumberFormat="1" applyFont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166" fontId="17" fillId="0" borderId="17" xfId="0" applyNumberFormat="1" applyFont="1" applyBorder="1" applyAlignment="1">
      <alignment horizontal="center"/>
    </xf>
    <xf numFmtId="4" fontId="15" fillId="0" borderId="20" xfId="0" applyNumberFormat="1" applyFont="1" applyBorder="1" applyAlignment="1">
      <alignment horizontal="center"/>
    </xf>
    <xf numFmtId="3" fontId="5" fillId="0" borderId="3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2" fontId="6" fillId="0" borderId="9" xfId="3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2" fontId="10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/>
    <xf numFmtId="2" fontId="6" fillId="0" borderId="0" xfId="0" applyNumberFormat="1" applyFont="1"/>
    <xf numFmtId="4" fontId="13" fillId="0" borderId="19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4" fontId="15" fillId="0" borderId="35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8" fontId="5" fillId="0" borderId="11" xfId="0" applyNumberFormat="1" applyFont="1" applyBorder="1" applyAlignment="1">
      <alignment horizontal="center" vertical="center"/>
    </xf>
    <xf numFmtId="168" fontId="5" fillId="0" borderId="3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166" fontId="17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30" xfId="3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8" xfId="3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 wrapText="1"/>
    </xf>
    <xf numFmtId="4" fontId="6" fillId="0" borderId="37" xfId="3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8" fontId="5" fillId="0" borderId="3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49" fontId="6" fillId="0" borderId="5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9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</cellXfs>
  <cellStyles count="6">
    <cellStyle name="Comma 2" xfId="2" xr:uid="{00000000-0005-0000-0000-000000000000}"/>
    <cellStyle name="Comma 3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ปกติ 2" xfId="5" xr:uid="{00000000-0005-0000-0000-000005000000}"/>
  </cellStyles>
  <dxfs count="0"/>
  <tableStyles count="0" defaultTableStyle="TableStyleMedium2" defaultPivotStyle="PivotStyleLight16"/>
  <colors>
    <mruColors>
      <color rgb="FF0033CC"/>
      <color rgb="FF006600"/>
      <color rgb="FF003300"/>
      <color rgb="FFCCECFF"/>
      <color rgb="FFEBF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1131094</xdr:colOff>
      <xdr:row>7</xdr:row>
      <xdr:rowOff>0</xdr:rowOff>
    </xdr:from>
    <xdr:to>
      <xdr:col>15</xdr:col>
      <xdr:colOff>676275</xdr:colOff>
      <xdr:row>7</xdr:row>
      <xdr:rowOff>345281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46619" y="2752725"/>
          <a:ext cx="1535906" cy="345281"/>
        </a:xfrm>
        <a:prstGeom prst="wedgeRoundRectCallout">
          <a:avLst>
            <a:gd name="adj1" fmla="val 34214"/>
            <a:gd name="adj2" fmla="val 120766"/>
            <a:gd name="adj3" fmla="val 16667"/>
          </a:avLst>
        </a:prstGeom>
        <a:solidFill>
          <a:schemeClr val="bg1"/>
        </a:solidFill>
        <a:ln w="158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5.625</a:t>
          </a:r>
          <a:r>
            <a:rPr lang="th-TH" sz="14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ไร่ </a:t>
          </a:r>
          <a:r>
            <a:rPr lang="en-US" sz="14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*</a:t>
          </a:r>
          <a:r>
            <a:rPr lang="th-TH" sz="14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4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120 </a:t>
          </a:r>
          <a:r>
            <a:rPr lang="th-TH" sz="1400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บาทต่อไร่</a:t>
          </a:r>
          <a:endParaRPr lang="th-TH" sz="14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15</xdr:col>
      <xdr:colOff>1431132</xdr:colOff>
      <xdr:row>1</xdr:row>
      <xdr:rowOff>28575</xdr:rowOff>
    </xdr:from>
    <xdr:to>
      <xdr:col>17</xdr:col>
      <xdr:colOff>1354930</xdr:colOff>
      <xdr:row>1</xdr:row>
      <xdr:rowOff>392906</xdr:rowOff>
    </xdr:to>
    <xdr:sp macro="" textlink="">
      <xdr:nvSpPr>
        <xdr:cNvPr id="4" name="Rounded Rectangular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635163" y="409575"/>
          <a:ext cx="3055142" cy="364331"/>
        </a:xfrm>
        <a:prstGeom prst="wedgeRoundRectCallout">
          <a:avLst>
            <a:gd name="adj1" fmla="val 23235"/>
            <a:gd name="adj2" fmla="val 104061"/>
            <a:gd name="adj3" fmla="val 16667"/>
          </a:avLst>
        </a:prstGeom>
        <a:solidFill>
          <a:schemeClr val="bg1"/>
        </a:solidFill>
        <a:ln w="158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ค่าเช่า</a:t>
          </a:r>
          <a:r>
            <a:rPr lang="th-TH" sz="16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/</a:t>
          </a:r>
          <a:r>
            <a:rPr lang="th-TH" sz="16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ค่าตอบแทน ต่อปี กำหนดในสัญญา</a:t>
          </a:r>
          <a:br>
            <a:rPr lang="th-TH" sz="16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</a:b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15</xdr:col>
      <xdr:colOff>1059656</xdr:colOff>
      <xdr:row>6</xdr:row>
      <xdr:rowOff>350044</xdr:rowOff>
    </xdr:from>
    <xdr:to>
      <xdr:col>16</xdr:col>
      <xdr:colOff>590549</xdr:colOff>
      <xdr:row>7</xdr:row>
      <xdr:rowOff>314325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965906" y="2721769"/>
          <a:ext cx="997743" cy="345281"/>
        </a:xfrm>
        <a:prstGeom prst="wedgeRoundRectCallout">
          <a:avLst>
            <a:gd name="adj1" fmla="val 30455"/>
            <a:gd name="adj2" fmla="val 117318"/>
            <a:gd name="adj3" fmla="val 16667"/>
          </a:avLst>
        </a:prstGeom>
        <a:solidFill>
          <a:schemeClr val="bg1"/>
        </a:solidFill>
        <a:ln w="158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1,500 + 675</a:t>
          </a:r>
          <a:endParaRPr lang="th-TH" sz="1400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16</xdr:col>
      <xdr:colOff>762000</xdr:colOff>
      <xdr:row>0</xdr:row>
      <xdr:rowOff>9525</xdr:rowOff>
    </xdr:from>
    <xdr:to>
      <xdr:col>17</xdr:col>
      <xdr:colOff>1230631</xdr:colOff>
      <xdr:row>0</xdr:row>
      <xdr:rowOff>333375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FDEF9CE-708F-E838-2D98-E27C8EA3F30F}"/>
            </a:ext>
          </a:extLst>
        </xdr:cNvPr>
        <xdr:cNvSpPr txBox="1"/>
      </xdr:nvSpPr>
      <xdr:spPr>
        <a:xfrm>
          <a:off x="14792325" y="9525"/>
          <a:ext cx="1821181" cy="3238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th-TH" sz="2000" b="1">
              <a:effectLst/>
              <a:latin typeface="TH SarabunIT๙" pitchFamily="34" charset="-34"/>
              <a:ea typeface="Calibri" panose="020F0502020204030204" pitchFamily="34" charset="0"/>
              <a:cs typeface="TH SarabunIT๙" pitchFamily="34" charset="-34"/>
            </a:rPr>
            <a:t>เอกสารหมายเลข </a:t>
          </a:r>
          <a:r>
            <a:rPr lang="en-US" sz="2000" b="1">
              <a:effectLst/>
              <a:latin typeface="TH SarabunIT๙" pitchFamily="34" charset="-34"/>
              <a:ea typeface="Calibri" panose="020F0502020204030204" pitchFamily="34" charset="0"/>
              <a:cs typeface="TH SarabunIT๙" pitchFamily="34" charset="-34"/>
            </a:rPr>
            <a:t>2.</a:t>
          </a:r>
          <a:r>
            <a:rPr lang="th-TH" sz="2000" b="1">
              <a:effectLst/>
              <a:latin typeface="TH SarabunIT๙" pitchFamily="34" charset="-34"/>
              <a:ea typeface="Calibri" panose="020F0502020204030204" pitchFamily="34" charset="0"/>
              <a:cs typeface="TH SarabunIT๙" pitchFamily="34" charset="-34"/>
            </a:rPr>
            <a:t>3</a:t>
          </a:r>
          <a:endParaRPr lang="en-US" sz="2000" b="1">
            <a:effectLst/>
            <a:latin typeface="TH SarabunIT๙" pitchFamily="34" charset="-34"/>
            <a:ea typeface="Calibri" panose="020F0502020204030204" pitchFamily="34" charset="0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view="pageBreakPreview" zoomScale="80" zoomScaleNormal="100" zoomScaleSheetLayoutView="80" workbookViewId="0">
      <pane xSplit="8" ySplit="6" topLeftCell="I7" activePane="bottomRight" state="frozen"/>
      <selection pane="topRight" activeCell="I1" sqref="I1"/>
      <selection pane="bottomLeft" activeCell="A7" sqref="A7"/>
      <selection pane="bottomRight" activeCell="S3" sqref="S3"/>
    </sheetView>
  </sheetViews>
  <sheetFormatPr defaultColWidth="9" defaultRowHeight="24.6"/>
  <cols>
    <col min="1" max="1" width="10.77734375" style="124" customWidth="1"/>
    <col min="2" max="2" width="5.6640625" style="2" customWidth="1"/>
    <col min="3" max="3" width="5.33203125" style="2" customWidth="1"/>
    <col min="4" max="4" width="8.44140625" style="15" customWidth="1"/>
    <col min="5" max="6" width="5" style="2" customWidth="1"/>
    <col min="7" max="7" width="9.109375" style="15" customWidth="1"/>
    <col min="8" max="9" width="24.6640625" style="15" customWidth="1"/>
    <col min="10" max="10" width="5.33203125" style="2" customWidth="1"/>
    <col min="11" max="11" width="6.6640625" style="2" customWidth="1"/>
    <col min="12" max="12" width="9.44140625" style="2" customWidth="1"/>
    <col min="13" max="13" width="14.109375" style="2" customWidth="1"/>
    <col min="14" max="14" width="19.77734375" style="73" customWidth="1"/>
    <col min="15" max="15" width="29" style="73" bestFit="1" customWidth="1"/>
    <col min="16" max="16" width="21.44140625" style="15" customWidth="1"/>
    <col min="17" max="17" width="19.77734375" style="116" customWidth="1"/>
    <col min="18" max="18" width="19.6640625" style="2" customWidth="1"/>
    <col min="19" max="16384" width="9" style="2"/>
  </cols>
  <sheetData>
    <row r="1" spans="1:18" s="1" customFormat="1" ht="30" customHeight="1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s="81" customFormat="1" ht="36.6" customHeight="1" thickBot="1">
      <c r="A2" s="183" t="s">
        <v>45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</row>
    <row r="3" spans="1:18" s="17" customFormat="1" ht="30" customHeight="1">
      <c r="A3" s="16" t="s">
        <v>1</v>
      </c>
      <c r="B3" s="168" t="s">
        <v>2</v>
      </c>
      <c r="C3" s="169"/>
      <c r="D3" s="170"/>
      <c r="E3" s="168" t="s">
        <v>3</v>
      </c>
      <c r="F3" s="169"/>
      <c r="G3" s="169"/>
      <c r="H3" s="169"/>
      <c r="I3" s="52" t="s">
        <v>22</v>
      </c>
      <c r="J3" s="169" t="s">
        <v>4</v>
      </c>
      <c r="K3" s="169"/>
      <c r="L3" s="169"/>
      <c r="M3" s="170"/>
      <c r="N3" s="61" t="s">
        <v>23</v>
      </c>
      <c r="O3" s="141" t="s">
        <v>43</v>
      </c>
      <c r="P3" s="82" t="s">
        <v>25</v>
      </c>
      <c r="Q3" s="107" t="s">
        <v>26</v>
      </c>
      <c r="R3" s="83" t="s">
        <v>29</v>
      </c>
    </row>
    <row r="4" spans="1:18" ht="30" customHeight="1">
      <c r="A4" s="189" t="s">
        <v>0</v>
      </c>
      <c r="B4" s="190" t="s">
        <v>8</v>
      </c>
      <c r="C4" s="191"/>
      <c r="D4" s="192"/>
      <c r="E4" s="190" t="s">
        <v>17</v>
      </c>
      <c r="F4" s="191"/>
      <c r="G4" s="191"/>
      <c r="H4" s="191"/>
      <c r="I4" s="53" t="s">
        <v>44</v>
      </c>
      <c r="J4" s="191" t="s">
        <v>18</v>
      </c>
      <c r="K4" s="191"/>
      <c r="L4" s="191"/>
      <c r="M4" s="192"/>
      <c r="N4" s="62" t="s">
        <v>19</v>
      </c>
      <c r="O4" s="138" t="s">
        <v>41</v>
      </c>
      <c r="P4" s="53" t="s">
        <v>42</v>
      </c>
      <c r="Q4" s="108" t="s">
        <v>35</v>
      </c>
      <c r="R4" s="86" t="s">
        <v>35</v>
      </c>
    </row>
    <row r="5" spans="1:18" ht="30" customHeight="1">
      <c r="A5" s="186"/>
      <c r="B5" s="173" t="s">
        <v>5</v>
      </c>
      <c r="C5" s="173" t="s">
        <v>6</v>
      </c>
      <c r="D5" s="175" t="s">
        <v>7</v>
      </c>
      <c r="E5" s="173" t="s">
        <v>5</v>
      </c>
      <c r="F5" s="173" t="s">
        <v>6</v>
      </c>
      <c r="G5" s="177" t="s">
        <v>7</v>
      </c>
      <c r="H5" s="18" t="s">
        <v>9</v>
      </c>
      <c r="I5" s="54" t="s">
        <v>27</v>
      </c>
      <c r="J5" s="184" t="s">
        <v>5</v>
      </c>
      <c r="K5" s="186" t="s">
        <v>6</v>
      </c>
      <c r="L5" s="187" t="s">
        <v>7</v>
      </c>
      <c r="M5" s="36" t="s">
        <v>9</v>
      </c>
      <c r="N5" s="63" t="s">
        <v>15</v>
      </c>
      <c r="O5" s="139" t="s">
        <v>16</v>
      </c>
      <c r="P5" s="54" t="s">
        <v>11</v>
      </c>
      <c r="Q5" s="109" t="s">
        <v>30</v>
      </c>
      <c r="R5" s="87" t="s">
        <v>31</v>
      </c>
    </row>
    <row r="6" spans="1:18" ht="30" customHeight="1">
      <c r="A6" s="174"/>
      <c r="B6" s="174"/>
      <c r="C6" s="174"/>
      <c r="D6" s="176"/>
      <c r="E6" s="174"/>
      <c r="F6" s="174"/>
      <c r="G6" s="178"/>
      <c r="H6" s="33" t="s">
        <v>12</v>
      </c>
      <c r="I6" s="55" t="s">
        <v>10</v>
      </c>
      <c r="J6" s="185"/>
      <c r="K6" s="174"/>
      <c r="L6" s="188"/>
      <c r="M6" s="35" t="s">
        <v>11</v>
      </c>
      <c r="N6" s="64" t="s">
        <v>14</v>
      </c>
      <c r="O6" s="140" t="s">
        <v>24</v>
      </c>
      <c r="P6" s="55" t="s">
        <v>21</v>
      </c>
      <c r="Q6" s="110" t="s">
        <v>28</v>
      </c>
      <c r="R6" s="88" t="s">
        <v>28</v>
      </c>
    </row>
    <row r="7" spans="1:18" s="6" customFormat="1" ht="30" customHeight="1">
      <c r="A7" s="84">
        <v>1</v>
      </c>
      <c r="B7" s="19">
        <v>14</v>
      </c>
      <c r="C7" s="19">
        <v>2</v>
      </c>
      <c r="D7" s="20">
        <v>50</v>
      </c>
      <c r="E7" s="21">
        <v>14</v>
      </c>
      <c r="F7" s="21">
        <v>2</v>
      </c>
      <c r="G7" s="22">
        <v>50</v>
      </c>
      <c r="H7" s="89">
        <f>E7+(F7/4)+(G7/400)</f>
        <v>14.625</v>
      </c>
      <c r="I7" s="163">
        <f>H7*100</f>
        <v>1462.5</v>
      </c>
      <c r="J7" s="23" t="s">
        <v>32</v>
      </c>
      <c r="K7" s="21" t="s">
        <v>32</v>
      </c>
      <c r="L7" s="34" t="s">
        <v>32</v>
      </c>
      <c r="M7" s="98" t="s">
        <v>32</v>
      </c>
      <c r="N7" s="24" t="s">
        <v>32</v>
      </c>
      <c r="O7" s="74" t="s">
        <v>32</v>
      </c>
      <c r="P7" s="121" t="s">
        <v>32</v>
      </c>
      <c r="Q7" s="142">
        <f>I7</f>
        <v>1462.5</v>
      </c>
      <c r="R7" s="143">
        <f>ROUNDUP(Q7,0)</f>
        <v>1463</v>
      </c>
    </row>
    <row r="8" spans="1:18" s="6" customFormat="1" ht="30" customHeight="1">
      <c r="A8" s="85"/>
      <c r="B8" s="39"/>
      <c r="C8" s="39"/>
      <c r="D8" s="40"/>
      <c r="E8" s="41"/>
      <c r="F8" s="41"/>
      <c r="G8" s="42"/>
      <c r="H8" s="96"/>
      <c r="I8" s="59"/>
      <c r="J8" s="43"/>
      <c r="K8" s="41"/>
      <c r="L8" s="78"/>
      <c r="M8" s="99"/>
      <c r="N8" s="65"/>
      <c r="O8" s="75"/>
      <c r="P8" s="79"/>
      <c r="Q8" s="91"/>
      <c r="R8" s="80"/>
    </row>
    <row r="9" spans="1:18" s="6" customFormat="1" ht="30" customHeight="1">
      <c r="A9" s="85">
        <v>2</v>
      </c>
      <c r="B9" s="39">
        <v>20</v>
      </c>
      <c r="C9" s="39">
        <v>2</v>
      </c>
      <c r="D9" s="40">
        <v>50</v>
      </c>
      <c r="E9" s="41">
        <v>15</v>
      </c>
      <c r="F9" s="41">
        <v>0</v>
      </c>
      <c r="G9" s="42">
        <v>0</v>
      </c>
      <c r="H9" s="96">
        <f>E9+(F9/4)+(G9/400)</f>
        <v>15</v>
      </c>
      <c r="I9" s="59">
        <f>H9*100</f>
        <v>1500</v>
      </c>
      <c r="J9" s="43">
        <v>5</v>
      </c>
      <c r="K9" s="41">
        <v>2</v>
      </c>
      <c r="L9" s="78">
        <v>50</v>
      </c>
      <c r="M9" s="128">
        <f xml:space="preserve"> J9+(K9/4)+(L9/400)</f>
        <v>5.625</v>
      </c>
      <c r="N9" s="65">
        <v>120000</v>
      </c>
      <c r="O9" s="75">
        <f>(N9*0.1)/100</f>
        <v>120</v>
      </c>
      <c r="P9" s="59">
        <f>M9*O9</f>
        <v>675</v>
      </c>
      <c r="Q9" s="90">
        <f>I9+P9</f>
        <v>2175</v>
      </c>
      <c r="R9" s="26">
        <f>ROUNDUP(I9+P9,0)</f>
        <v>2175</v>
      </c>
    </row>
    <row r="10" spans="1:18" s="6" customFormat="1" ht="30" customHeight="1">
      <c r="A10" s="85"/>
      <c r="B10" s="39"/>
      <c r="C10" s="39"/>
      <c r="D10" s="40"/>
      <c r="E10" s="41"/>
      <c r="F10" s="41"/>
      <c r="G10" s="42"/>
      <c r="H10" s="96"/>
      <c r="I10" s="59"/>
      <c r="J10" s="43"/>
      <c r="K10" s="41"/>
      <c r="L10" s="78"/>
      <c r="M10" s="128"/>
      <c r="N10" s="65"/>
      <c r="O10" s="75"/>
      <c r="P10" s="60"/>
      <c r="Q10" s="117"/>
      <c r="R10" s="80"/>
    </row>
    <row r="11" spans="1:18" s="6" customFormat="1" ht="30" customHeight="1">
      <c r="A11" s="25">
        <v>3</v>
      </c>
      <c r="B11" s="39"/>
      <c r="C11" s="39"/>
      <c r="D11" s="40"/>
      <c r="E11" s="41"/>
      <c r="F11" s="41"/>
      <c r="G11" s="42"/>
      <c r="H11" s="96"/>
      <c r="I11" s="56"/>
      <c r="J11" s="106"/>
      <c r="K11" s="41"/>
      <c r="L11" s="44"/>
      <c r="M11" s="128"/>
      <c r="N11" s="65"/>
      <c r="O11" s="105"/>
      <c r="P11" s="56"/>
      <c r="Q11" s="94"/>
      <c r="R11" s="45"/>
    </row>
    <row r="12" spans="1:18" s="6" customFormat="1" ht="30" customHeight="1">
      <c r="A12" s="166" t="s">
        <v>34</v>
      </c>
      <c r="B12" s="39">
        <v>20</v>
      </c>
      <c r="C12" s="39">
        <v>2</v>
      </c>
      <c r="D12" s="40">
        <v>50</v>
      </c>
      <c r="E12" s="41">
        <v>15</v>
      </c>
      <c r="F12" s="41">
        <v>0</v>
      </c>
      <c r="G12" s="42">
        <v>0</v>
      </c>
      <c r="H12" s="96">
        <f>E12+(F12/4)+(G12/400)</f>
        <v>15</v>
      </c>
      <c r="I12" s="59">
        <f>H12*100</f>
        <v>1500</v>
      </c>
      <c r="J12" s="106">
        <v>5</v>
      </c>
      <c r="K12" s="41">
        <v>2</v>
      </c>
      <c r="L12" s="78">
        <v>50</v>
      </c>
      <c r="M12" s="128">
        <f xml:space="preserve"> J12+(K12/4)+(L12/400)</f>
        <v>5.625</v>
      </c>
      <c r="N12" s="65">
        <v>80000</v>
      </c>
      <c r="O12" s="105">
        <f>100</f>
        <v>100</v>
      </c>
      <c r="P12" s="59">
        <f>M12*O12</f>
        <v>562.5</v>
      </c>
      <c r="Q12" s="90">
        <f>I12+P12</f>
        <v>2062.5</v>
      </c>
      <c r="R12" s="26">
        <f>ROUNDUP(Q12,0)</f>
        <v>2063</v>
      </c>
    </row>
    <row r="13" spans="1:18" s="6" customFormat="1" ht="30" customHeight="1">
      <c r="A13" s="38" t="s">
        <v>33</v>
      </c>
      <c r="B13" s="46">
        <v>10</v>
      </c>
      <c r="C13" s="46">
        <v>0</v>
      </c>
      <c r="D13" s="47">
        <v>0</v>
      </c>
      <c r="E13" s="48">
        <v>0</v>
      </c>
      <c r="F13" s="48">
        <v>0</v>
      </c>
      <c r="G13" s="49">
        <v>0</v>
      </c>
      <c r="H13" s="97">
        <f>E13+(F13/4)+(G13/400)</f>
        <v>0</v>
      </c>
      <c r="I13" s="144">
        <f>H13*100</f>
        <v>0</v>
      </c>
      <c r="J13" s="145">
        <v>10</v>
      </c>
      <c r="K13" s="48">
        <v>0</v>
      </c>
      <c r="L13" s="51">
        <v>0</v>
      </c>
      <c r="M13" s="129">
        <f xml:space="preserve"> J13+(K13/4)+(L13/400)</f>
        <v>10</v>
      </c>
      <c r="N13" s="66">
        <v>120000</v>
      </c>
      <c r="O13" s="146">
        <f>(N13*0.1)/100</f>
        <v>120</v>
      </c>
      <c r="P13" s="144">
        <f>M13*O13</f>
        <v>1200</v>
      </c>
      <c r="Q13" s="147">
        <f>I13+P13</f>
        <v>1200</v>
      </c>
      <c r="R13" s="148">
        <f>ROUNDUP(Q13,0)</f>
        <v>1200</v>
      </c>
    </row>
    <row r="14" spans="1:18" s="6" customFormat="1" ht="30.75" customHeight="1">
      <c r="A14" s="164"/>
      <c r="B14" s="149"/>
      <c r="C14" s="149"/>
      <c r="D14" s="150"/>
      <c r="E14" s="151"/>
      <c r="F14" s="151"/>
      <c r="G14" s="152"/>
      <c r="H14" s="153"/>
      <c r="I14" s="154"/>
      <c r="J14" s="155"/>
      <c r="K14" s="156"/>
      <c r="L14" s="157"/>
      <c r="M14" s="158"/>
      <c r="N14" s="159"/>
      <c r="O14" s="160"/>
      <c r="P14" s="161"/>
      <c r="Q14" s="162"/>
      <c r="R14" s="162"/>
    </row>
    <row r="15" spans="1:18" s="6" customFormat="1" ht="30" customHeight="1">
      <c r="A15" s="38" t="s">
        <v>36</v>
      </c>
      <c r="B15" s="92"/>
      <c r="C15" s="92"/>
      <c r="D15" s="93"/>
      <c r="E15" s="118"/>
      <c r="F15" s="118"/>
      <c r="G15" s="119"/>
      <c r="H15" s="97"/>
      <c r="I15" s="57"/>
      <c r="J15" s="50"/>
      <c r="K15" s="48"/>
      <c r="L15" s="51"/>
      <c r="M15" s="129"/>
      <c r="N15" s="66"/>
      <c r="O15" s="76"/>
      <c r="P15" s="56"/>
      <c r="Q15" s="95"/>
      <c r="R15" s="95"/>
    </row>
    <row r="16" spans="1:18" s="6" customFormat="1" ht="30" customHeight="1">
      <c r="A16" s="38" t="s">
        <v>39</v>
      </c>
      <c r="B16" s="46">
        <v>18</v>
      </c>
      <c r="C16" s="46">
        <v>0</v>
      </c>
      <c r="D16" s="47">
        <v>0</v>
      </c>
      <c r="E16" s="48">
        <v>15</v>
      </c>
      <c r="F16" s="48">
        <v>0</v>
      </c>
      <c r="G16" s="49">
        <v>0</v>
      </c>
      <c r="H16" s="97">
        <f>E16+(F16/4)+(G16/400)</f>
        <v>15</v>
      </c>
      <c r="I16" s="144">
        <f>H16*100</f>
        <v>1500</v>
      </c>
      <c r="J16" s="50">
        <v>3</v>
      </c>
      <c r="K16" s="48">
        <v>0</v>
      </c>
      <c r="L16" s="51">
        <v>0</v>
      </c>
      <c r="M16" s="129">
        <f xml:space="preserve"> J16+(K16/4)+(L16/400)</f>
        <v>3</v>
      </c>
      <c r="N16" s="66">
        <f>80000</f>
        <v>80000</v>
      </c>
      <c r="O16" s="76">
        <v>100</v>
      </c>
      <c r="P16" s="59">
        <f>M16*O16</f>
        <v>300</v>
      </c>
      <c r="Q16" s="147">
        <f>I16+P16</f>
        <v>1800</v>
      </c>
      <c r="R16" s="147">
        <f>ROUNDUP(Q16,0)</f>
        <v>1800</v>
      </c>
    </row>
    <row r="17" spans="1:18" s="6" customFormat="1" ht="30" customHeight="1">
      <c r="A17" s="38" t="s">
        <v>40</v>
      </c>
      <c r="B17" s="46">
        <v>1</v>
      </c>
      <c r="C17" s="46">
        <v>0</v>
      </c>
      <c r="D17" s="47">
        <v>0</v>
      </c>
      <c r="E17" s="48">
        <v>0</v>
      </c>
      <c r="F17" s="48">
        <v>0</v>
      </c>
      <c r="G17" s="49">
        <v>0</v>
      </c>
      <c r="H17" s="97">
        <v>0</v>
      </c>
      <c r="I17" s="144">
        <v>0</v>
      </c>
      <c r="J17" s="50">
        <v>1</v>
      </c>
      <c r="K17" s="48">
        <v>0</v>
      </c>
      <c r="L17" s="51">
        <v>0</v>
      </c>
      <c r="M17" s="129">
        <f xml:space="preserve"> J17+(K17/4)+(L17/400)</f>
        <v>1</v>
      </c>
      <c r="N17" s="66">
        <v>600000</v>
      </c>
      <c r="O17" s="76">
        <f>(N17*0.1)/100</f>
        <v>600</v>
      </c>
      <c r="P17" s="59">
        <f>M17*O17</f>
        <v>600</v>
      </c>
      <c r="Q17" s="147">
        <f>I17+P17</f>
        <v>600</v>
      </c>
      <c r="R17" s="147">
        <f>ROUNDUP(Q17,0)</f>
        <v>600</v>
      </c>
    </row>
    <row r="18" spans="1:18" s="6" customFormat="1" ht="30" customHeight="1" thickBot="1">
      <c r="A18" s="27"/>
      <c r="B18" s="101"/>
      <c r="C18" s="101"/>
      <c r="D18" s="102"/>
      <c r="E18" s="101"/>
      <c r="F18" s="101"/>
      <c r="G18" s="120"/>
      <c r="H18" s="103"/>
      <c r="I18" s="58"/>
      <c r="J18" s="29"/>
      <c r="K18" s="28"/>
      <c r="L18" s="30"/>
      <c r="M18" s="100"/>
      <c r="N18" s="67"/>
      <c r="O18" s="77"/>
      <c r="P18" s="58"/>
      <c r="Q18" s="104"/>
      <c r="R18" s="104"/>
    </row>
    <row r="19" spans="1:18" s="6" customFormat="1" ht="30" customHeight="1">
      <c r="A19" s="130"/>
      <c r="B19" s="131"/>
      <c r="C19" s="131"/>
      <c r="D19" s="132"/>
      <c r="E19" s="131"/>
      <c r="F19" s="131"/>
      <c r="G19" s="132"/>
      <c r="H19" s="133"/>
      <c r="I19" s="134"/>
      <c r="J19" s="122"/>
      <c r="K19" s="122"/>
      <c r="L19" s="135"/>
      <c r="M19" s="136"/>
      <c r="N19" s="137"/>
      <c r="O19" s="137"/>
      <c r="P19" s="134"/>
      <c r="Q19" s="132"/>
      <c r="R19" s="165"/>
    </row>
    <row r="20" spans="1:18" s="6" customFormat="1">
      <c r="A20" s="193" t="s">
        <v>13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23"/>
      <c r="R20" s="31"/>
    </row>
    <row r="21" spans="1:18" s="6" customFormat="1">
      <c r="A21" s="172" t="s">
        <v>37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</row>
    <row r="22" spans="1:18" s="6" customFormat="1">
      <c r="A22" s="172" t="s">
        <v>38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</row>
    <row r="23" spans="1:18" s="6" customFormat="1">
      <c r="A23" s="171" t="s">
        <v>20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22"/>
      <c r="R23" s="31"/>
    </row>
    <row r="24" spans="1:18" s="6" customFormat="1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</row>
    <row r="25" spans="1:18" s="6" customFormat="1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</row>
    <row r="26" spans="1:18" s="6" customFormat="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</row>
    <row r="27" spans="1:18" s="6" customFormat="1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</row>
    <row r="28" spans="1:18" s="6" customFormat="1">
      <c r="A28" s="7"/>
      <c r="B28" s="4"/>
      <c r="C28" s="4"/>
      <c r="D28" s="32"/>
      <c r="E28" s="4"/>
      <c r="F28" s="4"/>
      <c r="G28" s="32"/>
      <c r="H28" s="32"/>
      <c r="I28" s="32"/>
      <c r="J28" s="4"/>
      <c r="K28" s="4"/>
      <c r="L28" s="7"/>
      <c r="M28" s="7"/>
      <c r="N28" s="68"/>
      <c r="O28" s="68"/>
      <c r="P28" s="37"/>
      <c r="Q28" s="111"/>
      <c r="R28" s="5"/>
    </row>
    <row r="29" spans="1:18" s="6" customFormat="1">
      <c r="A29" s="7"/>
      <c r="B29" s="7"/>
      <c r="C29" s="7"/>
      <c r="D29" s="32"/>
      <c r="E29" s="4"/>
      <c r="F29" s="4"/>
      <c r="G29" s="32"/>
      <c r="H29" s="32"/>
      <c r="I29" s="32"/>
      <c r="J29" s="4"/>
      <c r="K29" s="4"/>
      <c r="L29" s="7"/>
      <c r="M29" s="7"/>
      <c r="N29" s="68"/>
      <c r="O29" s="68"/>
      <c r="P29" s="37"/>
      <c r="Q29" s="111"/>
      <c r="R29" s="5"/>
    </row>
    <row r="30" spans="1:18" s="6" customFormat="1">
      <c r="A30" s="125"/>
      <c r="B30" s="8"/>
      <c r="C30" s="8"/>
      <c r="D30" s="11"/>
      <c r="E30" s="8"/>
      <c r="F30" s="8"/>
      <c r="G30" s="11"/>
      <c r="H30" s="11"/>
      <c r="I30" s="11"/>
      <c r="J30" s="8"/>
      <c r="K30" s="8"/>
      <c r="L30" s="8"/>
      <c r="M30" s="8"/>
      <c r="N30" s="69"/>
      <c r="O30" s="69"/>
      <c r="P30" s="11"/>
      <c r="Q30" s="112"/>
      <c r="R30" s="8"/>
    </row>
    <row r="31" spans="1:18" s="10" customFormat="1">
      <c r="A31" s="126"/>
      <c r="B31" s="9"/>
      <c r="C31" s="9"/>
      <c r="D31" s="12"/>
      <c r="E31" s="9"/>
      <c r="F31" s="9"/>
      <c r="G31" s="12"/>
      <c r="H31" s="12"/>
      <c r="I31" s="12"/>
      <c r="J31" s="9"/>
      <c r="K31" s="9"/>
      <c r="L31" s="9"/>
      <c r="M31" s="9"/>
      <c r="N31" s="70"/>
      <c r="O31" s="70"/>
      <c r="P31" s="12"/>
      <c r="Q31" s="113"/>
      <c r="R31" s="9"/>
    </row>
    <row r="32" spans="1:18" s="10" customFormat="1">
      <c r="A32" s="7"/>
      <c r="D32" s="13"/>
      <c r="G32" s="13"/>
      <c r="H32" s="13"/>
      <c r="I32" s="13"/>
      <c r="N32" s="71"/>
      <c r="O32" s="71"/>
      <c r="P32" s="13"/>
      <c r="Q32" s="114"/>
    </row>
    <row r="33" spans="1:18" s="6" customFormat="1">
      <c r="A33" s="127"/>
      <c r="D33" s="14"/>
      <c r="G33" s="14"/>
      <c r="H33" s="14"/>
      <c r="I33" s="14"/>
      <c r="N33" s="72"/>
      <c r="O33" s="72"/>
      <c r="P33" s="14"/>
      <c r="Q33" s="115"/>
    </row>
    <row r="34" spans="1:18" s="6" customFormat="1">
      <c r="A34" s="127"/>
      <c r="D34" s="14"/>
      <c r="G34" s="14"/>
      <c r="H34" s="14"/>
      <c r="I34" s="14"/>
      <c r="N34" s="72"/>
      <c r="O34" s="72"/>
      <c r="P34" s="14"/>
      <c r="Q34" s="115"/>
    </row>
    <row r="35" spans="1:18" s="6" customFormat="1">
      <c r="A35" s="127"/>
      <c r="D35" s="14"/>
      <c r="G35" s="14"/>
      <c r="H35" s="14"/>
      <c r="I35" s="14"/>
      <c r="N35" s="72"/>
      <c r="O35" s="72"/>
      <c r="P35" s="14"/>
      <c r="Q35" s="115"/>
    </row>
    <row r="36" spans="1:18" s="6" customFormat="1">
      <c r="A36" s="127"/>
      <c r="D36" s="14"/>
      <c r="G36" s="14"/>
      <c r="H36" s="14"/>
      <c r="I36" s="14"/>
      <c r="N36" s="72"/>
      <c r="O36" s="72"/>
      <c r="P36" s="14"/>
      <c r="Q36" s="115"/>
    </row>
    <row r="37" spans="1:18" s="6" customFormat="1">
      <c r="A37" s="127"/>
      <c r="D37" s="14"/>
      <c r="G37" s="14"/>
      <c r="H37" s="14"/>
      <c r="I37" s="14"/>
      <c r="N37" s="72"/>
      <c r="O37" s="72"/>
      <c r="P37" s="14"/>
      <c r="Q37" s="115"/>
    </row>
    <row r="38" spans="1:18" s="3" customFormat="1" ht="27">
      <c r="A38" s="180"/>
      <c r="B38" s="180"/>
      <c r="C38" s="180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1:18" s="3" customFormat="1" ht="27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</row>
  </sheetData>
  <mergeCells count="28">
    <mergeCell ref="A27:R27"/>
    <mergeCell ref="A38:R38"/>
    <mergeCell ref="A39:R39"/>
    <mergeCell ref="A2:R2"/>
    <mergeCell ref="J5:J6"/>
    <mergeCell ref="K5:K6"/>
    <mergeCell ref="L5:L6"/>
    <mergeCell ref="A21:R21"/>
    <mergeCell ref="A4:A6"/>
    <mergeCell ref="B4:D4"/>
    <mergeCell ref="E4:H4"/>
    <mergeCell ref="J4:M4"/>
    <mergeCell ref="B5:B6"/>
    <mergeCell ref="A25:R25"/>
    <mergeCell ref="A24:R24"/>
    <mergeCell ref="A20:P20"/>
    <mergeCell ref="A1:R1"/>
    <mergeCell ref="B3:D3"/>
    <mergeCell ref="E3:H3"/>
    <mergeCell ref="J3:M3"/>
    <mergeCell ref="A26:R26"/>
    <mergeCell ref="A23:P23"/>
    <mergeCell ref="A22:R22"/>
    <mergeCell ref="C5:C6"/>
    <mergeCell ref="D5:D6"/>
    <mergeCell ref="E5:E6"/>
    <mergeCell ref="F5:F6"/>
    <mergeCell ref="G5:G6"/>
  </mergeCells>
  <printOptions horizontalCentered="1"/>
  <pageMargins left="0" right="0" top="0.5" bottom="0" header="0.3" footer="0.3"/>
  <pageSetup paperSize="9" scale="58" orientation="landscape" r:id="rId1"/>
  <rowBreaks count="1" manualBreakCount="1">
    <brk id="2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กรณีตัวอย่างการคำนวณ</vt:lpstr>
      <vt:lpstr>กรณีตัวอย่างการคำนวณ!Print_Area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MEW</dc:creator>
  <cp:lastModifiedBy>USER</cp:lastModifiedBy>
  <cp:lastPrinted>2022-07-11T11:45:08Z</cp:lastPrinted>
  <dcterms:created xsi:type="dcterms:W3CDTF">2021-08-26T15:03:06Z</dcterms:created>
  <dcterms:modified xsi:type="dcterms:W3CDTF">2022-07-12T02:47:21Z</dcterms:modified>
</cp:coreProperties>
</file>